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<sst xmlns="http://schemas.openxmlformats.org/spreadsheetml/2006/main" count="166" uniqueCount="60">
  <si>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</si>
  <si>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</si>
  <si>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</si>
  <si>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</si>
  <si>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</si>
  <si>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</si>
  <si>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</si>
  <si>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</si>
  <si>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</si>
  <si>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</si>
  <si>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</si>
  <si>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</si>
  <si>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</si>
  <si>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</si>
  <si>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</si>
  <si>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</si>
  <si>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</si>
  <si>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</si>
  <si>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</si>
  <si>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</si>
  <si>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</si>
  <si>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</si>
  <si>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</si>
  <si>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</si>
  <si>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</si>
  <si>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</si>
  <si>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</si>
  <si>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</si>
  <si>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</si>
  <si>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</si>
  <si>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</si>
  <si>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</si>
  <si>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</si>
  <si>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</si>
  <si>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</si>
  <si>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</si>
  <si>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</si>
  <si>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</si>
  <si>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</si>
  <si>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</si>
  <si>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</si>
  <si>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</si>
  <si>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</si>
  <si>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</si>
  <si>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</si>
  <si>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</si>
  <si>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</si>
  <si>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</si>
  <si>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</si>
  <si>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</si>
  <si>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</si>
  <si>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</si>
  <si>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</si>
  <si>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</si>
  <si>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</si>
  <si>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</si>
  <si>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</si>
  <si>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</si>
  <si>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</si>
  <si>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(ЧУЗ "РЖД  - Медицина" г. Курган)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</si>
</sst>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36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12</v>
      </c>
      <c r="I7" s="9">
        <f>IF(V_пр_1_8&gt;0,1,0)</f>
        <v>1</v>
      </c>
      <c r="J7" s="4"/>
    </row>
    <row r="8" spans="1:10" ht="17.25" customHeight="1">
      <c r="A8" s="4" t="s">
        <v>20</v>
      </c>
      <c r="B8" s="2">
        <v>0.1290015738226596</v>
      </c>
      <c r="C8" s="4" t="s">
        <v>50</v>
      </c>
      <c r="D8" s="4" t="s">
        <v>50</v>
      </c>
      <c r="E8" s="2">
        <v>0.08999769532150266</v>
      </c>
      <c r="F8" s="2">
        <f>IF(AND(B8=0,E8&gt;0),100,(IF(B8=0,0,E8/B8*100-100)))</f>
        <v>-30.235195854878597</v>
      </c>
      <c r="G8" s="4" t="s">
        <v>50</v>
      </c>
      <c r="H8" s="14">
        <f>IF(F8&lt;3,0,(IF(F8&gt;=7,1,0.5)))</f>
        <v>0</v>
      </c>
      <c r="I8" s="4">
        <f>IF(OR(V_пр_2_2&gt;0,V_пр_2_5&gt;0,V_пр_2_6&gt;0),1,0)</f>
        <v>1</v>
      </c>
      <c r="J8" s="4"/>
    </row>
    <row r="9" spans="1:10" ht="37.5" customHeight="1">
      <c r="A9" s="4" t="s">
        <v>21</v>
      </c>
      <c r="B9" s="2">
        <v>0.009345794392523364</v>
      </c>
      <c r="C9" s="4" t="s">
        <v>50</v>
      </c>
      <c r="D9" s="4" t="s">
        <v>50</v>
      </c>
      <c r="E9" s="2">
        <v>0.00892857142857143</v>
      </c>
      <c r="F9" s="2">
        <f>IF(AND(B9=0,E9&gt;0),100,(IF(B9=0,0,E9/B9*100-100)))</f>
        <v>-4.464285714285694</v>
      </c>
      <c r="G9" s="4" t="s">
        <v>50</v>
      </c>
      <c r="H9" s="14">
        <f>IF(F9&lt;5,0,(IF(F9&gt;=10,2,1)))</f>
        <v>0</v>
      </c>
      <c r="I9" s="16">
        <f>IF(OR(V_пр_3_2&gt;0,V_пр_3_5&gt;0,V_пр_3_6&gt;0),1,0)</f>
        <v>1</v>
      </c>
      <c r="J9" s="4"/>
    </row>
    <row r="10" spans="1:10" ht="37.5" customHeight="1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4">
        <f>IF(F10&lt;5,0,(IF(F10&gt;=10,1,0.5)))</f>
        <v>0</v>
      </c>
      <c r="I10" s="16">
        <f>IF(OR(V_пр_4_2&gt;0,V_пр_4_5&gt;0,V_пр_4_6&gt;0),1,0)</f>
        <v>0</v>
      </c>
      <c r="J10" s="4"/>
    </row>
    <row r="11" spans="1:10" ht="37.5" customHeight="1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0</v>
      </c>
      <c r="J11" s="4"/>
    </row>
    <row r="12" spans="1:10" ht="37.5" customHeight="1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f>IF(AND(B12=0,E12&gt;0),100,(IF(B12=0,0,E12/B12*100-100)))</f>
        <v>0</v>
      </c>
      <c r="G12" s="4" t="s">
        <v>50</v>
      </c>
      <c r="H12" s="14">
        <f>IF(F12&lt;5,0,(IF(F12&gt;=10,1,0.5)))</f>
        <v>0</v>
      </c>
      <c r="I12" s="16">
        <f>IF(OR(V_пр_6_2&gt;0,V_пр_6_5&gt;0,V_пр_6_6&gt;0),1,0)</f>
        <v>0</v>
      </c>
      <c r="J12" s="4"/>
    </row>
    <row r="13" spans="1:10" ht="16.5" customHeight="1">
      <c r="A13" s="4" t="s">
        <v>25</v>
      </c>
      <c r="B13" s="4">
        <v>0</v>
      </c>
      <c r="C13" s="2">
        <v>0.633</v>
      </c>
      <c r="D13" s="4" t="s">
        <v>50</v>
      </c>
      <c r="E13" s="2">
        <v>1</v>
      </c>
      <c r="F13" s="4" t="s">
        <v>50</v>
      </c>
      <c r="G13" s="2">
        <f>IF(C13=0,0,E13/C13*100)</f>
        <v>157.9778830963665</v>
      </c>
      <c r="H13" s="14">
        <f>IF(G13&gt;=100,2,0)</f>
        <v>2</v>
      </c>
      <c r="I13" s="16">
        <f>IF(OR(V_пр_7_3&gt;0,V_пр_7_5&gt;0,V_пр_7_7&gt;0),1,0)</f>
        <v>1</v>
      </c>
      <c r="J13" s="4"/>
    </row>
    <row r="14" spans="1:10" ht="37.5" customHeight="1">
      <c r="A14" s="4" t="s">
        <v>26</v>
      </c>
      <c r="B14" s="2">
        <v>0.10668740279937793</v>
      </c>
      <c r="C14" s="4" t="s">
        <v>50</v>
      </c>
      <c r="D14" s="4" t="s">
        <v>50</v>
      </c>
      <c r="E14" s="2">
        <v>0.1455470737913486</v>
      </c>
      <c r="F14" s="2">
        <f>IF(AND(B14=0,E14&gt;0),100,(IF(B14=0,0,E14/B14*100-100)))</f>
        <v>36.423860711132875</v>
      </c>
      <c r="G14" s="4" t="s">
        <v>50</v>
      </c>
      <c r="H14" s="14">
        <f>IF(F14&lt;3,0,(IF(F14&gt;=7,2,1)))</f>
        <v>2</v>
      </c>
      <c r="I14" s="16">
        <f>IF(OR(V_пр_8_2&gt;0,V_пр_8_5&gt;0,V_пр_8_6&gt;0),1,0)</f>
        <v>1</v>
      </c>
      <c r="J14" s="4"/>
    </row>
    <row r="15" spans="1:10" ht="37.5" customHeight="1">
      <c r="A15" s="4" t="s">
        <v>27</v>
      </c>
      <c r="B15" s="2">
        <v>0.10233281493001554</v>
      </c>
      <c r="C15" s="4" t="s">
        <v>50</v>
      </c>
      <c r="D15" s="4" t="s">
        <v>50</v>
      </c>
      <c r="E15" s="2">
        <v>0.08167938931297711</v>
      </c>
      <c r="F15" s="2">
        <f>IF(AND(B15=0,E15&gt;0),100,(IF(B15=0,0,E15/B15*100-100)))</f>
        <v>-20.182602844613555</v>
      </c>
      <c r="G15" s="4" t="s">
        <v>50</v>
      </c>
      <c r="H15" s="14">
        <f>IF(F15&gt;-5,0,(IF(F15&lt;=-10,1,0.5)))</f>
        <v>1</v>
      </c>
      <c r="I15" s="16">
        <f>IF(OR(V_пр_9_2&gt;0,V_пр_9_5&gt;0,V_пр_9_6&gt;0),1,0)</f>
        <v>1</v>
      </c>
      <c r="J15" s="4"/>
    </row>
    <row r="16" spans="1:10" ht="27" customHeight="1">
      <c r="A16" s="4" t="s">
        <v>28</v>
      </c>
      <c r="B16" s="4">
        <v>0.08945990958838924</v>
      </c>
      <c r="C16" s="2">
        <v>1</v>
      </c>
      <c r="D16" s="4" t="s">
        <v>50</v>
      </c>
      <c r="E16" s="2">
        <v>0.11676300578034682</v>
      </c>
      <c r="F16" s="4" t="s">
        <v>50</v>
      </c>
      <c r="G16" s="2">
        <f>IF(C16=0,0,E16/C16*100)</f>
        <v>11.676300578034681</v>
      </c>
      <c r="H16" s="14">
        <f>IF(G16&gt;=100,1,0)</f>
        <v>0</v>
      </c>
      <c r="I16" s="16">
        <f>IF(OR(V_пр_10_3&gt;0,V_пр_10_5&gt;0,V_пр_10_7&gt;0),1,0)</f>
        <v>1</v>
      </c>
      <c r="J16" s="4"/>
    </row>
    <row r="17" spans="1:10" ht="37.5" customHeight="1">
      <c r="A17" s="4" t="s">
        <v>29</v>
      </c>
      <c r="B17" s="4">
        <v>0.04166666666666667</v>
      </c>
      <c r="C17" s="2">
        <v>1</v>
      </c>
      <c r="D17" s="4" t="s">
        <v>50</v>
      </c>
      <c r="E17" s="2">
        <v>0.1111111111111111</v>
      </c>
      <c r="F17" s="4" t="s">
        <v>50</v>
      </c>
      <c r="G17" s="2">
        <f>IF(C17=0,0,E17/C17*100)</f>
        <v>11.11111111111111</v>
      </c>
      <c r="H17" s="14">
        <f>IF(G17&gt;=100,1,0)</f>
        <v>0</v>
      </c>
      <c r="I17" s="16">
        <f>IF(OR(V_пр_11_3&gt;0,V_пр_11_5&gt;0,V_пр_11_7&gt;0),1,0)</f>
        <v>1</v>
      </c>
      <c r="J17" s="4"/>
    </row>
    <row r="18" spans="1:10" ht="27" customHeight="1">
      <c r="A18" s="4" t="s">
        <v>30</v>
      </c>
      <c r="B18" s="4">
        <v>0.009762900976290097</v>
      </c>
      <c r="C18" s="2">
        <v>1</v>
      </c>
      <c r="D18" s="4" t="s">
        <v>50</v>
      </c>
      <c r="E18" s="2">
        <v>0.041273584905660375</v>
      </c>
      <c r="F18" s="4" t="s">
        <v>50</v>
      </c>
      <c r="G18" s="2">
        <f>IF(C18=0,0,E18/C18*100)</f>
        <v>4.127358490566038</v>
      </c>
      <c r="H18" s="14">
        <f>IF(G18&gt;=100,1,0)</f>
        <v>0</v>
      </c>
      <c r="I18" s="16">
        <f>IF(OR(V_пр_12_3&gt;0,V_пр_12_5&gt;0,V_пр_12_7&gt;0),1,0)</f>
        <v>1</v>
      </c>
      <c r="J18" s="4"/>
    </row>
    <row r="19" spans="1:10" ht="37.5" customHeight="1">
      <c r="A19" s="4" t="s">
        <v>31</v>
      </c>
      <c r="B19" s="2">
        <v>0.5280289330922243</v>
      </c>
      <c r="C19" s="4" t="s">
        <v>50</v>
      </c>
      <c r="D19" s="4" t="s">
        <v>50</v>
      </c>
      <c r="E19" s="2">
        <v>0.4119373776908024</v>
      </c>
      <c r="F19" s="2">
        <f>IF(AND(B19=0,E19&gt;0),100,(IF(B19=0,0,E19/B19*100-100)))</f>
        <v>-21.98583223869393</v>
      </c>
      <c r="G19" s="4" t="s">
        <v>50</v>
      </c>
      <c r="H19" s="14">
        <f>IF(F19&gt;-5,0,(IF(F19&lt;=-10,1,0.5)))</f>
        <v>1</v>
      </c>
      <c r="I19" s="16">
        <f>IF(OR(V_пр_13_2&gt;0,V_пр_13_5&gt;0,V_пр_13_6&gt;0),1,0)</f>
        <v>1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0.1174496644295302</v>
      </c>
      <c r="F20" s="2">
        <f>IF(AND(B20=0,E20&gt;0),100,(IF(B20=0,0,E20/B20*100-100)))</f>
        <v>100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1</v>
      </c>
      <c r="J20" s="4"/>
    </row>
    <row r="21" spans="1:10" ht="36.75" customHeight="1">
      <c r="A21" s="4" t="s">
        <v>33</v>
      </c>
      <c r="B21" s="2">
        <v>0.0003454998642679105</v>
      </c>
      <c r="C21" s="4" t="s">
        <v>50</v>
      </c>
      <c r="D21" s="4" t="s">
        <v>50</v>
      </c>
      <c r="E21" s="2">
        <v>0.00165472897903222</v>
      </c>
      <c r="F21" s="2">
        <f>IF(AND(B21=0,E21&gt;0),100,(IF(B21=0,0,E21/B21*100-100)))</f>
        <v>378.93766399546126</v>
      </c>
      <c r="G21" s="4" t="s">
        <v>50</v>
      </c>
      <c r="H21" s="14">
        <f>IF(F21&gt;-5,0,(IF(F21&lt;=-10,1,0.5)))</f>
        <v>0</v>
      </c>
      <c r="I21" s="16">
        <f>IF(OR(V_пр_15_2&gt;0,V_пр_15_5&gt;0,V_пр_15_6&gt;0),1,0)</f>
        <v>1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0.027466666666666667</v>
      </c>
      <c r="E22" s="2">
        <v>0.02</v>
      </c>
      <c r="F22" s="2">
        <f>IF(AND(D22=0,E22&gt;0),100,(IF(D22=0,0,E22/D22*100-100)))</f>
        <v>-27.18446601941747</v>
      </c>
      <c r="G22" s="4" t="s">
        <v>50</v>
      </c>
      <c r="H22" s="14">
        <f>IF(F22&gt;-2,0,(IF(AND(F22&lt;=-2,F22&gt;-5),1,IF(AND(F22&lt;=-5,F22&gt;-10),2,3))))</f>
        <v>3</v>
      </c>
      <c r="I22" s="16">
        <f>IF(OR(V_пр_16_4&gt;0,V_пр_16_5&gt;0,V_пр_16_6&gt;0),1,0)</f>
        <v>1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0.026949913905406464</v>
      </c>
      <c r="E23" s="2">
        <v>0.022906176866888874</v>
      </c>
      <c r="F23" s="2">
        <f>IF(AND(D23=0,E23&gt;0),100,(IF(D23=0,0,E23/D23*100-100)))</f>
        <v>-15.004638058255054</v>
      </c>
      <c r="G23" s="4" t="s">
        <v>50</v>
      </c>
      <c r="H23" s="14">
        <f>IF(F23&gt;-3,0,(IF(F23&lt;=-7,3,1.5)))</f>
        <v>3</v>
      </c>
      <c r="I23" s="16">
        <f>IF(OR(V_пр_17_4&gt;0,V_пр_17_5&gt;0,V_пр_17_6&gt;0),1,0)</f>
        <v>1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0</v>
      </c>
      <c r="I24" s="16">
        <f>IF(OR(V_пр_2_2&gt;0,V_пр_2_5&gt;0,V_пр_2_6&gt;0),1,0)</f>
        <v>1</v>
      </c>
      <c r="J24" s="4"/>
    </row>
    <row r="25" spans="1:10" ht="15.75" customHeight="1">
      <c r="A25" s="4" t="s">
        <v>36</v>
      </c>
      <c r="B25" s="4">
        <v>0</v>
      </c>
      <c r="C25" s="2">
        <v>0</v>
      </c>
      <c r="D25" s="4" t="s">
        <v>50</v>
      </c>
      <c r="E25" s="2">
        <v>0</v>
      </c>
      <c r="F25" s="4" t="s">
        <v>50</v>
      </c>
      <c r="G25" s="2">
        <f aca="true" t="shared" si="0" ref="G25:G30">IF(C25=0,0,E25/C25*100)</f>
        <v>0</v>
      </c>
      <c r="H25" s="14">
        <f aca="true" t="shared" si="1" ref="H25:H30">IF(G25&gt;=100,1,0)</f>
        <v>0</v>
      </c>
      <c r="I25" s="16">
        <f>IF(OR(V_пр_19_3&gt;0,V_пр_19_5&gt;0,V_пр_19_7&gt;0),1,0)</f>
        <v>0</v>
      </c>
      <c r="J25" s="4"/>
    </row>
    <row r="26" spans="1:10" ht="36.75" customHeight="1">
      <c r="A26" s="4" t="s">
        <v>37</v>
      </c>
      <c r="B26" s="4">
        <v>0</v>
      </c>
      <c r="C26" s="2">
        <v>0</v>
      </c>
      <c r="D26" s="4" t="s">
        <v>50</v>
      </c>
      <c r="E26" s="2">
        <v>0</v>
      </c>
      <c r="F26" s="4" t="s">
        <v>50</v>
      </c>
      <c r="G26" s="2">
        <f t="shared" si="0"/>
        <v>0</v>
      </c>
      <c r="H26" s="14">
        <f t="shared" si="1"/>
        <v>0</v>
      </c>
      <c r="I26" s="16">
        <f>IF(OR(V_пр_20_3&gt;0,V_пр_20_5&gt;0,V_пр_20_7&gt;0),1,0)</f>
        <v>0</v>
      </c>
      <c r="J26" s="4"/>
    </row>
    <row r="27" spans="1:10" ht="26.25" customHeight="1">
      <c r="A27" s="4" t="s">
        <v>38</v>
      </c>
      <c r="B27" s="4">
        <v>0</v>
      </c>
      <c r="C27" s="2">
        <v>0</v>
      </c>
      <c r="D27" s="4" t="s">
        <v>50</v>
      </c>
      <c r="E27" s="2">
        <v>0</v>
      </c>
      <c r="F27" s="4" t="s">
        <v>50</v>
      </c>
      <c r="G27" s="2">
        <f t="shared" si="0"/>
        <v>0</v>
      </c>
      <c r="H27" s="14">
        <f t="shared" si="1"/>
        <v>0</v>
      </c>
      <c r="I27" s="16">
        <f>IF(OR(V_пр_21_3&gt;0,V_пр_21_5&gt;0,V_пр_21_7&gt;0),1,0)</f>
        <v>0</v>
      </c>
      <c r="J27" s="4"/>
    </row>
    <row r="28" spans="1:10" ht="26.25" customHeight="1">
      <c r="A28" s="4" t="s">
        <v>39</v>
      </c>
      <c r="B28" s="4">
        <v>0</v>
      </c>
      <c r="C28" s="2">
        <v>0</v>
      </c>
      <c r="D28" s="4" t="s">
        <v>50</v>
      </c>
      <c r="E28" s="2">
        <v>0</v>
      </c>
      <c r="F28" s="4" t="s">
        <v>50</v>
      </c>
      <c r="G28" s="2">
        <f t="shared" si="0"/>
        <v>0</v>
      </c>
      <c r="H28" s="14">
        <f t="shared" si="1"/>
        <v>0</v>
      </c>
      <c r="I28" s="16">
        <f>IF(OR(V_пр_22_3&gt;0,V_пр_22_5&gt;0,V_пр_22_7&gt;0),1,0)</f>
        <v>0</v>
      </c>
      <c r="J28" s="4"/>
    </row>
    <row r="29" spans="1:10" ht="26.25" customHeight="1">
      <c r="A29" s="4" t="s">
        <v>40</v>
      </c>
      <c r="B29" s="4">
        <v>0</v>
      </c>
      <c r="C29" s="2">
        <v>0</v>
      </c>
      <c r="D29" s="4" t="s">
        <v>50</v>
      </c>
      <c r="E29" s="2">
        <v>0</v>
      </c>
      <c r="F29" s="4" t="s">
        <v>50</v>
      </c>
      <c r="G29" s="2">
        <f t="shared" si="0"/>
        <v>0</v>
      </c>
      <c r="H29" s="14">
        <f t="shared" si="1"/>
        <v>0</v>
      </c>
      <c r="I29" s="16">
        <f>IF(OR(V_пр_23_3&gt;0,V_пр_23_5&gt;0,V_пр_23_7&gt;0),1,0)</f>
        <v>0</v>
      </c>
      <c r="J29" s="4"/>
    </row>
    <row r="30" spans="1:10" ht="36.75" customHeight="1">
      <c r="A30" s="4" t="s">
        <v>41</v>
      </c>
      <c r="B30" s="4">
        <v>0</v>
      </c>
      <c r="C30" s="2">
        <v>0</v>
      </c>
      <c r="D30" s="4" t="s">
        <v>50</v>
      </c>
      <c r="E30" s="2">
        <v>0</v>
      </c>
      <c r="F30" s="4" t="s">
        <v>50</v>
      </c>
      <c r="G30" s="2">
        <f t="shared" si="0"/>
        <v>0</v>
      </c>
      <c r="H30" s="14">
        <f t="shared" si="1"/>
        <v>0</v>
      </c>
      <c r="I30" s="16">
        <f>IF(OR(V_пр_24_3&gt;0,V_пр_24_5&gt;0,V_пр_24_7&gt;0),1,0)</f>
        <v>0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0</v>
      </c>
      <c r="E31" s="2">
        <v>0</v>
      </c>
      <c r="F31" s="2">
        <f>IF(AND(D31=0,E31&gt;0),100,(IF(D31=0,0,E31/D31*100-100)))</f>
        <v>0</v>
      </c>
      <c r="G31" s="4" t="s">
        <v>50</v>
      </c>
      <c r="H31" s="14">
        <f>IF(AND(D31=0,E31=0),0,IF(F31&gt;0,0,(IF(AND(F31&lt;=0,F31&gt;-2),0.5,(IF(AND(F31&lt;=-2,F31&gt;-5),1,IF(AND(F31&lt;=-5,F31&gt;-10),2,3)))))))</f>
        <v>0</v>
      </c>
      <c r="I31" s="16">
        <f>IF(OR(V_пр_25_4&gt;0,V_пр_25_5&gt;0,V_пр_25_6&gt;0),1,0)</f>
        <v>0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0</v>
      </c>
      <c r="I32" s="16">
        <f>IF(V_пр_26_8&gt;0,1,0)</f>
        <v>0</v>
      </c>
      <c r="J32" s="4"/>
    </row>
    <row r="33" spans="1:10" ht="26.25" customHeight="1">
      <c r="A33" s="4" t="s">
        <v>43</v>
      </c>
      <c r="B33" s="2">
        <v>0</v>
      </c>
      <c r="C33" s="4">
        <v>0</v>
      </c>
      <c r="D33" s="4" t="s">
        <v>50</v>
      </c>
      <c r="E33" s="2">
        <v>0</v>
      </c>
      <c r="F33" s="2">
        <f>IF(AND(B33=0,E33&gt;0),100,(IF(B33=0,0,E33/B33*100-100)))</f>
        <v>0</v>
      </c>
      <c r="G33" s="4" t="s">
        <v>50</v>
      </c>
      <c r="H33" s="14">
        <f>IF(F33&lt;5,0,(IF(F33&gt;=10,1,0.5)))</f>
        <v>0</v>
      </c>
      <c r="I33" s="17">
        <f>IF(OR(V_пр_27_2&gt;0,V_пр_27_5&gt;0,V_пр_27_6&gt;0),1,0)</f>
        <v>0</v>
      </c>
      <c r="J33" s="4"/>
    </row>
    <row r="34" spans="1:10" ht="26.25" customHeight="1">
      <c r="A34" s="4" t="s">
        <v>44</v>
      </c>
      <c r="B34" s="4">
        <v>0</v>
      </c>
      <c r="C34" s="2">
        <v>0</v>
      </c>
      <c r="D34" s="4" t="s">
        <v>50</v>
      </c>
      <c r="E34" s="2">
        <v>0</v>
      </c>
      <c r="F34" s="4" t="s">
        <v>50</v>
      </c>
      <c r="G34" s="2">
        <f>IF(C34=0,0,E34/C34*100)</f>
        <v>0</v>
      </c>
      <c r="H34" s="14">
        <f>IF(G34&gt;=100,1,0)</f>
        <v>0</v>
      </c>
      <c r="I34" s="16">
        <f>IF(OR(V_пр_28_3&gt;0,V_пр_28_5&gt;0,V_пр_28_7&gt;0),1,0)</f>
        <v>0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4">
        <f>IF(F36&lt;5,0,(IF(F36&gt;=10,1,0.5)))</f>
        <v>0</v>
      </c>
      <c r="I36" s="16">
        <f>IF(OR(V_пр_30_2&gt;0,V_пр_30_5&gt;0,V_пр_30_6&gt;0),1,0)</f>
        <v>0</v>
      </c>
      <c r="J36" s="4"/>
    </row>
    <row r="37" spans="1:10" ht="26.25" customHeight="1">
      <c r="A37" s="4" t="s">
        <v>47</v>
      </c>
      <c r="B37" s="4">
        <v>0</v>
      </c>
      <c r="C37" s="2">
        <v>0</v>
      </c>
      <c r="D37" s="4" t="s">
        <v>50</v>
      </c>
      <c r="E37" s="2">
        <v>0</v>
      </c>
      <c r="F37" s="4" t="s">
        <v>50</v>
      </c>
      <c r="G37" s="2">
        <f>IF(C37=0,0,E37/C37*100)</f>
        <v>0</v>
      </c>
      <c r="H37" s="14">
        <f>IF(G37&gt;=100,1,0)</f>
        <v>0</v>
      </c>
      <c r="I37" s="16">
        <f>IF(OR(V_пр_31_3&gt;0,V_пр_31_5&gt;0,V_пр_31_7&gt;0),1,0)</f>
        <v>0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12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2022-10-12T10:22:00Z</dcterms:modified>
  <cp:category/>
  <cp:version/>
  <cp:contentType/>
  <cp:contentStatus/>
</cp:coreProperties>
</file>